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ORDER ONLINE\CHALSY PAKET D FULL 1,5\"/>
    </mc:Choice>
  </mc:AlternateContent>
  <xr:revisionPtr revIDLastSave="0" documentId="13_ncr:1_{3F9B6950-7B8C-4908-9899-BD8B75B385B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7" i="1"/>
  <c r="N9" i="1"/>
  <c r="N11" i="1"/>
  <c r="N13" i="1"/>
  <c r="N15" i="1"/>
  <c r="N17" i="1"/>
  <c r="N19" i="1"/>
  <c r="N21" i="1"/>
  <c r="N23" i="1"/>
  <c r="N25" i="1"/>
  <c r="N27" i="1"/>
  <c r="N29" i="1"/>
  <c r="N31" i="1"/>
  <c r="N33" i="1"/>
  <c r="N35" i="1"/>
  <c r="N37" i="1"/>
  <c r="N39" i="1"/>
  <c r="N41" i="1"/>
  <c r="D55" i="1"/>
  <c r="D54" i="1"/>
  <c r="D53" i="1"/>
  <c r="D52" i="1"/>
  <c r="I47" i="1"/>
  <c r="I46" i="1"/>
  <c r="D47" i="1"/>
  <c r="D46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L4" i="1"/>
  <c r="L42" i="1"/>
  <c r="N42" i="1" s="1"/>
  <c r="L41" i="1"/>
  <c r="L40" i="1"/>
  <c r="N40" i="1" s="1"/>
  <c r="L39" i="1"/>
  <c r="L38" i="1"/>
  <c r="N38" i="1" s="1"/>
  <c r="L37" i="1"/>
  <c r="L36" i="1"/>
  <c r="N36" i="1" s="1"/>
  <c r="L35" i="1"/>
  <c r="L34" i="1"/>
  <c r="N34" i="1" s="1"/>
  <c r="L33" i="1"/>
  <c r="L32" i="1"/>
  <c r="N32" i="1" s="1"/>
  <c r="L31" i="1"/>
  <c r="L30" i="1"/>
  <c r="N30" i="1" s="1"/>
  <c r="L29" i="1"/>
  <c r="L28" i="1"/>
  <c r="N28" i="1" s="1"/>
  <c r="L27" i="1"/>
  <c r="L26" i="1"/>
  <c r="N26" i="1" s="1"/>
  <c r="L25" i="1"/>
  <c r="L24" i="1"/>
  <c r="N24" i="1" s="1"/>
  <c r="L23" i="1"/>
  <c r="L22" i="1"/>
  <c r="N22" i="1" s="1"/>
  <c r="L21" i="1"/>
  <c r="L20" i="1"/>
  <c r="N20" i="1" s="1"/>
  <c r="L19" i="1"/>
  <c r="L18" i="1"/>
  <c r="N18" i="1" s="1"/>
  <c r="L17" i="1"/>
  <c r="L16" i="1"/>
  <c r="N16" i="1" s="1"/>
  <c r="L15" i="1"/>
  <c r="L14" i="1"/>
  <c r="N14" i="1" s="1"/>
  <c r="L13" i="1"/>
  <c r="L12" i="1"/>
  <c r="N12" i="1" s="1"/>
  <c r="L11" i="1"/>
  <c r="L10" i="1"/>
  <c r="N10" i="1" s="1"/>
  <c r="L9" i="1"/>
  <c r="L8" i="1"/>
  <c r="N8" i="1" s="1"/>
  <c r="L7" i="1"/>
  <c r="L6" i="1"/>
  <c r="N6" i="1" s="1"/>
  <c r="L5" i="1"/>
  <c r="N4" i="1" l="1"/>
  <c r="D44" i="1"/>
  <c r="I44" i="1"/>
  <c r="I45" i="1" s="1"/>
  <c r="J45" i="1" s="1"/>
  <c r="N45" i="1"/>
  <c r="N43" i="1"/>
  <c r="N44" i="1"/>
  <c r="G68" i="1"/>
  <c r="G67" i="1"/>
  <c r="G66" i="1"/>
  <c r="E68" i="1"/>
  <c r="E67" i="1"/>
  <c r="E66" i="1"/>
  <c r="F69" i="1"/>
  <c r="G69" i="1" s="1"/>
  <c r="D69" i="1"/>
  <c r="E69" i="1" s="1"/>
  <c r="D45" i="1" l="1"/>
  <c r="E45" i="1" s="1"/>
  <c r="D57" i="1"/>
  <c r="D58" i="1" s="1"/>
  <c r="E44" i="1"/>
  <c r="J44" i="1"/>
  <c r="E57" i="1"/>
  <c r="E58" i="1" s="1"/>
  <c r="E55" i="1"/>
  <c r="E54" i="1"/>
  <c r="E53" i="1"/>
  <c r="E52" i="1"/>
  <c r="D49" i="1"/>
  <c r="I49" i="1"/>
</calcChain>
</file>

<file path=xl/sharedStrings.xml><?xml version="1.0" encoding="utf-8"?>
<sst xmlns="http://schemas.openxmlformats.org/spreadsheetml/2006/main" count="121" uniqueCount="68">
  <si>
    <t>NO</t>
  </si>
  <si>
    <t>NAMA SISWA</t>
  </si>
  <si>
    <t xml:space="preserve">NILAI </t>
  </si>
  <si>
    <t>KETERANGAN</t>
  </si>
  <si>
    <t>Achmad Afridzal</t>
  </si>
  <si>
    <t>Annisa Nuuraaniyyah</t>
  </si>
  <si>
    <t>Arifah Nur Aini</t>
  </si>
  <si>
    <t>Arsita Putri Wulandari</t>
  </si>
  <si>
    <t>Asna Fauzan Adima</t>
  </si>
  <si>
    <t>Ayu Septiana Putri</t>
  </si>
  <si>
    <t>B. Dentha Tesalonika Saviola</t>
  </si>
  <si>
    <t>Bima Angga Satrio</t>
  </si>
  <si>
    <t>Dimas Tri Nugroho</t>
  </si>
  <si>
    <t>Dini Apriyani</t>
  </si>
  <si>
    <t>Dini Rismawati</t>
  </si>
  <si>
    <t>Dwi Alfiana Damayanti</t>
  </si>
  <si>
    <t>Eko Prasetyo</t>
  </si>
  <si>
    <t>Fairuz Wildan Zarkasi</t>
  </si>
  <si>
    <t>Kharisma Nurlaila</t>
  </si>
  <si>
    <t>Luqman Danu Arta</t>
  </si>
  <si>
    <t>Mei Nafa Rikamalia</t>
  </si>
  <si>
    <t>Mikal Maulana Abror</t>
  </si>
  <si>
    <t>Monika Cahya Ayuningtyas</t>
  </si>
  <si>
    <t>Muftia Qoirun Nissa’</t>
  </si>
  <si>
    <t>Muhammad Irsyad Khoirul Umam</t>
  </si>
  <si>
    <t>Musthofa Royan Al-Fauzi</t>
  </si>
  <si>
    <t>Nova Nurjanah</t>
  </si>
  <si>
    <t>Odhika Oktavianur</t>
  </si>
  <si>
    <t>Oktavia Erna Kristina</t>
  </si>
  <si>
    <t>Putri Anggrahini Kumalasari</t>
  </si>
  <si>
    <t>Ragil Pratiwi</t>
  </si>
  <si>
    <t>Rahmadan Hidayatullah</t>
  </si>
  <si>
    <t>Ramadhan Titis Mahayoni</t>
  </si>
  <si>
    <t>Riska Putri Andini</t>
  </si>
  <si>
    <t>Rizka Dwi Setyowati</t>
  </si>
  <si>
    <t>Salsabila Rizki Nurunnisa</t>
  </si>
  <si>
    <t>Septian Adhitri Sujati</t>
  </si>
  <si>
    <t>Sheli Yulia Agustin</t>
  </si>
  <si>
    <t>Tri Rahmawati</t>
  </si>
  <si>
    <t>Vina Dewi Anggraini</t>
  </si>
  <si>
    <t>Widiana Ayu Rahmawati</t>
  </si>
  <si>
    <t>Yuga Agus Tina</t>
  </si>
  <si>
    <t>Yuliana Cantikasari</t>
  </si>
  <si>
    <t>KKM</t>
  </si>
  <si>
    <t>Jumlah Siswa yang Tuntas</t>
  </si>
  <si>
    <t>Jumlah Siswa yang Tidak Tuntas</t>
  </si>
  <si>
    <t>Nilai Tertinggi</t>
  </si>
  <si>
    <t>Nilai Terendah</t>
  </si>
  <si>
    <t>Pretest</t>
  </si>
  <si>
    <t>Nilai Rata-rata</t>
  </si>
  <si>
    <t>Standar Deviasi</t>
  </si>
  <si>
    <t>Analisis</t>
  </si>
  <si>
    <t>Postest</t>
  </si>
  <si>
    <t xml:space="preserve">Ketuntasan </t>
  </si>
  <si>
    <t>Persentase</t>
  </si>
  <si>
    <t>Motivasi</t>
  </si>
  <si>
    <t>Aktif</t>
  </si>
  <si>
    <t>Cukup Aktif</t>
  </si>
  <si>
    <t>Kurang Aktif</t>
  </si>
  <si>
    <t>PRETEST</t>
  </si>
  <si>
    <t>POSTEST</t>
  </si>
  <si>
    <t>PERHITUNGAN GAIN</t>
  </si>
  <si>
    <t>Post-Pre</t>
  </si>
  <si>
    <t>100-pre</t>
  </si>
  <si>
    <t>rata-rata</t>
  </si>
  <si>
    <t>maksimal</t>
  </si>
  <si>
    <t>minimal</t>
  </si>
  <si>
    <t>N-Gain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</si>
</sst>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.5"/>
      <color rgb="FF000000"/>
      <name val="Microsoft Sans Serif"/>
      <family val="2"/>
    </font>
    <font>
      <sz val="11.5"/>
      <color rgb="FF000000"/>
      <name val="Times New Roman"/>
      <family val="1"/>
    </font>
    <font>
      <b/>
      <sz val="11.5"/>
      <color rgb="FF000000"/>
      <name val="Times New Roman"/>
      <family val="1"/>
    </font>
    <font>
      <sz val="11.5"/>
      <color rgb="FFFF0000"/>
      <name val="Microsoft Sans Serif"/>
      <family val="2"/>
    </font>
    <font>
      <sz val="11.5"/>
      <name val="Microsoft Sans Serif"/>
      <family val="2"/>
    </font>
    <font>
      <sz val="11.5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64" fontId="0" fillId="0" borderId="0" xfId="0" applyNumberFormat="1"/>
    <xf numFmtId="0" fontId="0" fillId="0" borderId="7" xfId="0" applyBorder="1"/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0" fontId="2" fillId="0" borderId="4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2" fontId="0" fillId="0" borderId="7" xfId="0" applyNumberFormat="1" applyBorder="1"/>
    <xf numFmtId="0" fontId="0" fillId="0" borderId="7" xfId="0" applyBorder="1" applyAlignment="1">
      <alignment horizontal="center"/>
    </xf>
    <xf numFmtId="2" fontId="9" fillId="0" borderId="7" xfId="0" applyNumberFormat="1" applyFont="1" applyBorder="1"/>
    <xf numFmtId="165" fontId="0" fillId="0" borderId="7" xfId="0" applyNumberFormat="1" applyBorder="1"/>
    <xf numFmtId="0" fontId="0" fillId="0" borderId="7" xfId="0" applyBorder="1" applyAlignment="1">
      <alignment horizontal="center"/>
    </xf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Sheet1!$D$65</c:f>
              <c:strCache>
                <c:ptCount val="1"/>
                <c:pt idx="0">
                  <c:v>Pretest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Sheet1!$C$66:$C$68</c:f>
              <c:strCache>
                <c:ptCount val="3"/>
                <c:pt idx="0">
                  <c:v>Aktif</c:v>
                </c:pt>
                <c:pt idx="1">
                  <c:v>Cukup Aktif</c:v>
                </c:pt>
                <c:pt idx="2">
                  <c:v>Kurang Aktif</c:v>
                </c:pt>
              </c:strCache>
            </c:strRef>
          </c:cat>
          <c:val>
            <c:numRef>
              <c:f>Sheet1!$D$66:$D$68</c:f>
              <c:numCache>
                <c:formatCode>General</c:formatCode>
                <c:ptCount val="3"/>
                <c:pt idx="0">
                  <c:v>4</c:v>
                </c:pt>
                <c:pt idx="1">
                  <c:v>15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1-460F-A854-388A9638F0B8}"/>
            </c:ext>
          </c:extLst>
        </c:ser>
        <c:ser>
          <c:idx val="1"/>
          <c:order val="1"/>
          <c:tx>
            <c:strRef>
              <c:f>Sheet1!$F$65</c:f>
              <c:strCache>
                <c:ptCount val="1"/>
                <c:pt idx="0">
                  <c:v>Postest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Sheet1!$C$66:$C$68</c:f>
              <c:strCache>
                <c:ptCount val="3"/>
                <c:pt idx="0">
                  <c:v>Aktif</c:v>
                </c:pt>
                <c:pt idx="1">
                  <c:v>Cukup Aktif</c:v>
                </c:pt>
                <c:pt idx="2">
                  <c:v>Kurang Aktif</c:v>
                </c:pt>
              </c:strCache>
            </c:strRef>
          </c:cat>
          <c:val>
            <c:numRef>
              <c:f>Sheet1!$F$66:$F$68</c:f>
              <c:numCache>
                <c:formatCode>General</c:formatCode>
                <c:ptCount val="3"/>
                <c:pt idx="0">
                  <c:v>11</c:v>
                </c:pt>
                <c:pt idx="1">
                  <c:v>19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1-460F-A854-388A9638F0B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20852392"/>
        <c:axId val="620864856"/>
      </c:barChart>
      <c:catAx>
        <c:axId val="62085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864856"/>
        <c:crosses val="autoZero"/>
        <c:auto val="1"/>
        <c:lblAlgn val="ctr"/>
        <c:lblOffset val="100"/>
        <c:noMultiLvlLbl val="0"/>
      </c:catAx>
      <c:valAx>
        <c:axId val="620864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2085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Sheet1!$D$51:$E$51</c:f>
              <c:strCache>
                <c:ptCount val="2"/>
                <c:pt idx="0">
                  <c:v>Pretest</c:v>
                </c:pt>
                <c:pt idx="1">
                  <c:v>Postest</c:v>
                </c:pt>
              </c:strCache>
            </c:strRef>
          </c:cat>
          <c:val>
            <c:numRef>
              <c:f>Sheet1!$D$58:$E$58</c:f>
              <c:numCache>
                <c:formatCode>0.0%</c:formatCode>
                <c:ptCount val="2"/>
                <c:pt idx="0">
                  <c:v>0.61538461538461542</c:v>
                </c:pt>
                <c:pt idx="1">
                  <c:v>0.94871794871794868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0-4278-BE69-16B1D30C419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</xdr:row>
      <xdr:rowOff>200024</xdr:rowOff>
    </xdr:from>
    <xdr:to>
      <xdr:col>25</xdr:col>
      <xdr:colOff>380343</xdr:colOff>
      <xdr:row>10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73350" y="390524"/>
          <a:ext cx="5257143" cy="1647825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14</xdr:row>
      <xdr:rowOff>0</xdr:rowOff>
    </xdr:from>
    <xdr:to>
      <xdr:col>25</xdr:col>
      <xdr:colOff>456686</xdr:colOff>
      <xdr:row>19</xdr:row>
      <xdr:rowOff>142732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92550" y="2790825"/>
          <a:ext cx="4114286" cy="1142857"/>
        </a:xfrm>
        <a:prstGeom prst="rect">
          <a:avLst/>
        </a:prstGeom>
      </xdr:spPr>
    </xdr:pic>
    <xdr:clientData/>
  </xdr:twoCellAnchor>
  <xdr:twoCellAnchor editAs="oneCell">
    <xdr:from>
      <xdr:col>18</xdr:col>
      <xdr:colOff>590550</xdr:colOff>
      <xdr:row>20</xdr:row>
      <xdr:rowOff>104775</xdr:rowOff>
    </xdr:from>
    <xdr:to>
      <xdr:col>26</xdr:col>
      <xdr:colOff>504226</xdr:colOff>
      <xdr:row>29</xdr:row>
      <xdr:rowOff>133121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573500" y="4095750"/>
          <a:ext cx="4790476" cy="1828571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31</xdr:row>
      <xdr:rowOff>0</xdr:rowOff>
    </xdr:from>
    <xdr:to>
      <xdr:col>26</xdr:col>
      <xdr:colOff>275657</xdr:colOff>
      <xdr:row>41</xdr:row>
      <xdr:rowOff>18798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592550" y="6191250"/>
          <a:ext cx="4542857" cy="2019048"/>
        </a:xfrm>
        <a:prstGeom prst="rect">
          <a:avLst/>
        </a:prstGeom>
      </xdr:spPr>
    </xdr:pic>
    <xdr:clientData/>
  </xdr:twoCellAnchor>
  <xdr:twoCellAnchor>
    <xdr:from>
      <xdr:col>2</xdr:col>
      <xdr:colOff>180974</xdr:colOff>
      <xdr:row>70</xdr:row>
      <xdr:rowOff>33337</xdr:rowOff>
    </xdr:from>
    <xdr:to>
      <xdr:col>7</xdr:col>
      <xdr:colOff>9524</xdr:colOff>
      <xdr:row>85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1C6CBC2-6F60-4EB5-9E33-B8F62C65D0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28575</xdr:colOff>
      <xdr:row>49</xdr:row>
      <xdr:rowOff>80962</xdr:rowOff>
    </xdr:from>
    <xdr:to>
      <xdr:col>9</xdr:col>
      <xdr:colOff>1095375</xdr:colOff>
      <xdr:row>63</xdr:row>
      <xdr:rowOff>157162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25B4854-649F-4F35-8E44-9252D6F5AC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tabSelected="1" topLeftCell="K2" workbookViewId="0">
      <selection activeCell="K61" sqref="K61"/>
    </sheetView>
  </sheetViews>
  <sheetFormatPr defaultRowHeight="15" x14ac:dyDescent="0.25"/>
  <cols>
    <col min="2" max="2" width="7" customWidth="1"/>
    <col min="3" max="3" width="33.28515625" customWidth="1"/>
    <col min="4" max="4" width="12.28515625" customWidth="1"/>
    <col min="5" max="5" width="21.5703125" customWidth="1"/>
    <col min="7" max="7" width="7" customWidth="1"/>
    <col min="8" max="8" width="33.28515625" customWidth="1"/>
    <col min="9" max="9" width="12.28515625" customWidth="1"/>
    <col min="10" max="10" width="21.5703125" customWidth="1"/>
    <col min="12" max="14" width="8.42578125" customWidth="1"/>
  </cols>
  <sheetData>
    <row r="1" spans="1:14" x14ac:dyDescent="0.25">
      <c r="C1" t="s">
        <v>59</v>
      </c>
      <c r="H1" t="s">
        <v>60</v>
      </c>
    </row>
    <row r="2" spans="1:14" ht="15.75" thickBot="1" x14ac:dyDescent="0.3">
      <c r="L2" t="s">
        <v>61</v>
      </c>
    </row>
    <row r="3" spans="1:14" ht="15.75" thickBot="1" x14ac:dyDescent="0.3">
      <c r="B3" s="1" t="s">
        <v>0</v>
      </c>
      <c r="C3" s="2" t="s">
        <v>1</v>
      </c>
      <c r="D3" s="2" t="s">
        <v>2</v>
      </c>
      <c r="E3" s="2" t="s">
        <v>3</v>
      </c>
      <c r="G3" s="1" t="s">
        <v>0</v>
      </c>
      <c r="H3" s="2" t="s">
        <v>1</v>
      </c>
      <c r="I3" s="2" t="s">
        <v>2</v>
      </c>
      <c r="J3" s="2" t="s">
        <v>3</v>
      </c>
      <c r="L3" s="20" t="s">
        <v>62</v>
      </c>
      <c r="M3" s="20" t="s">
        <v>63</v>
      </c>
      <c r="N3" s="20" t="s">
        <v>67</v>
      </c>
    </row>
    <row r="4" spans="1:14" ht="15.75" thickBot="1" x14ac:dyDescent="0.3">
      <c r="A4">
        <v>1</v>
      </c>
      <c r="B4" s="3">
        <v>1</v>
      </c>
      <c r="C4" s="4" t="s">
        <v>4</v>
      </c>
      <c r="D4" s="5">
        <v>66</v>
      </c>
      <c r="E4" s="5" t="str">
        <f>IF(D4&lt;76,"Tidak Tuntas","Tuntas")</f>
        <v>Tidak Tuntas</v>
      </c>
      <c r="F4" s="19">
        <v>2</v>
      </c>
      <c r="G4" s="3">
        <v>1</v>
      </c>
      <c r="H4" s="4" t="s">
        <v>4</v>
      </c>
      <c r="I4" s="5">
        <v>85</v>
      </c>
      <c r="J4" s="5" t="str">
        <f t="shared" ref="J4:J42" si="0">IF(I4&lt;76,"Tidak Tuntas","Tuntas")</f>
        <v>Tuntas</v>
      </c>
      <c r="L4" s="11">
        <f>I4-D4</f>
        <v>19</v>
      </c>
      <c r="M4" s="11">
        <f>100-D4</f>
        <v>34</v>
      </c>
      <c r="N4" s="21">
        <f>L4/M4</f>
        <v>0.55882352941176472</v>
      </c>
    </row>
    <row r="5" spans="1:14" ht="15.75" thickBot="1" x14ac:dyDescent="0.3">
      <c r="A5">
        <v>1</v>
      </c>
      <c r="B5" s="3">
        <v>2</v>
      </c>
      <c r="C5" s="15" t="s">
        <v>5</v>
      </c>
      <c r="D5" s="5">
        <v>79</v>
      </c>
      <c r="E5" s="5" t="str">
        <f t="shared" ref="E5:E42" si="1">IF(D5&lt;76,"Tidak Tuntas","Tuntas")</f>
        <v>Tuntas</v>
      </c>
      <c r="F5" s="19">
        <v>2</v>
      </c>
      <c r="G5" s="3">
        <v>2</v>
      </c>
      <c r="H5" s="4" t="s">
        <v>5</v>
      </c>
      <c r="I5" s="5">
        <v>92</v>
      </c>
      <c r="J5" s="5" t="str">
        <f t="shared" si="0"/>
        <v>Tuntas</v>
      </c>
      <c r="L5" s="11">
        <f t="shared" ref="L5:L42" si="2">I5-D5</f>
        <v>13</v>
      </c>
      <c r="M5" s="11">
        <f t="shared" ref="M5:M42" si="3">100-D5</f>
        <v>21</v>
      </c>
      <c r="N5" s="21">
        <f t="shared" ref="N5:N42" si="4">L5/M5</f>
        <v>0.61904761904761907</v>
      </c>
    </row>
    <row r="6" spans="1:14" ht="15.75" thickBot="1" x14ac:dyDescent="0.3">
      <c r="A6">
        <v>1</v>
      </c>
      <c r="B6" s="3">
        <v>3</v>
      </c>
      <c r="C6" s="15" t="s">
        <v>6</v>
      </c>
      <c r="D6" s="5">
        <v>85</v>
      </c>
      <c r="E6" s="5" t="str">
        <f t="shared" si="1"/>
        <v>Tuntas</v>
      </c>
      <c r="F6" s="19">
        <v>2</v>
      </c>
      <c r="G6" s="3">
        <v>3</v>
      </c>
      <c r="H6" s="4" t="s">
        <v>6</v>
      </c>
      <c r="I6" s="5">
        <v>90</v>
      </c>
      <c r="J6" s="5" t="str">
        <f t="shared" si="0"/>
        <v>Tuntas</v>
      </c>
      <c r="L6" s="11">
        <f t="shared" si="2"/>
        <v>5</v>
      </c>
      <c r="M6" s="11">
        <f t="shared" si="3"/>
        <v>15</v>
      </c>
      <c r="N6" s="21">
        <f t="shared" si="4"/>
        <v>0.33333333333333331</v>
      </c>
    </row>
    <row r="7" spans="1:14" ht="15.75" thickBot="1" x14ac:dyDescent="0.3">
      <c r="A7">
        <v>1</v>
      </c>
      <c r="B7" s="3">
        <v>4</v>
      </c>
      <c r="C7" s="15" t="s">
        <v>7</v>
      </c>
      <c r="D7" s="5">
        <v>70</v>
      </c>
      <c r="E7" s="5" t="str">
        <f t="shared" si="1"/>
        <v>Tidak Tuntas</v>
      </c>
      <c r="F7" s="19">
        <v>2</v>
      </c>
      <c r="G7" s="3">
        <v>4</v>
      </c>
      <c r="H7" s="4" t="s">
        <v>7</v>
      </c>
      <c r="I7" s="5">
        <v>100</v>
      </c>
      <c r="J7" s="5" t="str">
        <f t="shared" si="0"/>
        <v>Tuntas</v>
      </c>
      <c r="L7" s="11">
        <f t="shared" si="2"/>
        <v>30</v>
      </c>
      <c r="M7" s="11">
        <f t="shared" si="3"/>
        <v>30</v>
      </c>
      <c r="N7" s="21">
        <f t="shared" si="4"/>
        <v>1</v>
      </c>
    </row>
    <row r="8" spans="1:14" ht="15.75" thickBot="1" x14ac:dyDescent="0.3">
      <c r="A8">
        <v>1</v>
      </c>
      <c r="B8" s="3">
        <v>5</v>
      </c>
      <c r="C8" s="15" t="s">
        <v>8</v>
      </c>
      <c r="D8" s="5">
        <v>79</v>
      </c>
      <c r="E8" s="5" t="str">
        <f t="shared" si="1"/>
        <v>Tuntas</v>
      </c>
      <c r="F8" s="19">
        <v>2</v>
      </c>
      <c r="G8" s="3">
        <v>5</v>
      </c>
      <c r="H8" s="4" t="s">
        <v>8</v>
      </c>
      <c r="I8" s="5">
        <v>100</v>
      </c>
      <c r="J8" s="5" t="str">
        <f t="shared" si="0"/>
        <v>Tuntas</v>
      </c>
      <c r="L8" s="11">
        <f t="shared" si="2"/>
        <v>21</v>
      </c>
      <c r="M8" s="11">
        <f t="shared" si="3"/>
        <v>21</v>
      </c>
      <c r="N8" s="21">
        <f t="shared" si="4"/>
        <v>1</v>
      </c>
    </row>
    <row r="9" spans="1:14" ht="15.75" thickBot="1" x14ac:dyDescent="0.3">
      <c r="A9">
        <v>1</v>
      </c>
      <c r="B9" s="3">
        <v>6</v>
      </c>
      <c r="C9" s="15" t="s">
        <v>9</v>
      </c>
      <c r="D9" s="5">
        <v>79</v>
      </c>
      <c r="E9" s="5" t="str">
        <f t="shared" si="1"/>
        <v>Tuntas</v>
      </c>
      <c r="F9" s="19">
        <v>2</v>
      </c>
      <c r="G9" s="3">
        <v>6</v>
      </c>
      <c r="H9" s="4" t="s">
        <v>9</v>
      </c>
      <c r="I9" s="5">
        <v>92</v>
      </c>
      <c r="J9" s="5" t="str">
        <f t="shared" si="0"/>
        <v>Tuntas</v>
      </c>
      <c r="L9" s="11">
        <f t="shared" si="2"/>
        <v>13</v>
      </c>
      <c r="M9" s="11">
        <f t="shared" si="3"/>
        <v>21</v>
      </c>
      <c r="N9" s="21">
        <f t="shared" si="4"/>
        <v>0.61904761904761907</v>
      </c>
    </row>
    <row r="10" spans="1:14" ht="15.75" thickBot="1" x14ac:dyDescent="0.3">
      <c r="A10">
        <v>1</v>
      </c>
      <c r="B10" s="3">
        <v>7</v>
      </c>
      <c r="C10" s="15" t="s">
        <v>10</v>
      </c>
      <c r="D10" s="5">
        <v>69</v>
      </c>
      <c r="E10" s="5" t="str">
        <f t="shared" si="1"/>
        <v>Tidak Tuntas</v>
      </c>
      <c r="F10" s="19">
        <v>2</v>
      </c>
      <c r="G10" s="3">
        <v>7</v>
      </c>
      <c r="H10" s="4" t="s">
        <v>10</v>
      </c>
      <c r="I10" s="5">
        <v>100</v>
      </c>
      <c r="J10" s="5" t="str">
        <f t="shared" si="0"/>
        <v>Tuntas</v>
      </c>
      <c r="L10" s="11">
        <f t="shared" si="2"/>
        <v>31</v>
      </c>
      <c r="M10" s="11">
        <f t="shared" si="3"/>
        <v>31</v>
      </c>
      <c r="N10" s="21">
        <f t="shared" si="4"/>
        <v>1</v>
      </c>
    </row>
    <row r="11" spans="1:14" ht="15.75" thickBot="1" x14ac:dyDescent="0.3">
      <c r="A11">
        <v>1</v>
      </c>
      <c r="B11" s="3">
        <v>8</v>
      </c>
      <c r="C11" s="4" t="s">
        <v>11</v>
      </c>
      <c r="D11" s="5">
        <v>85</v>
      </c>
      <c r="E11" s="5" t="str">
        <f t="shared" si="1"/>
        <v>Tuntas</v>
      </c>
      <c r="F11" s="19">
        <v>2</v>
      </c>
      <c r="G11" s="3">
        <v>8</v>
      </c>
      <c r="H11" s="4" t="s">
        <v>11</v>
      </c>
      <c r="I11" s="5">
        <v>90</v>
      </c>
      <c r="J11" s="5" t="str">
        <f t="shared" si="0"/>
        <v>Tuntas</v>
      </c>
      <c r="L11" s="11">
        <f t="shared" si="2"/>
        <v>5</v>
      </c>
      <c r="M11" s="11">
        <f t="shared" si="3"/>
        <v>15</v>
      </c>
      <c r="N11" s="21">
        <f t="shared" si="4"/>
        <v>0.33333333333333331</v>
      </c>
    </row>
    <row r="12" spans="1:14" ht="15.75" thickBot="1" x14ac:dyDescent="0.3">
      <c r="A12">
        <v>1</v>
      </c>
      <c r="B12" s="3">
        <v>9</v>
      </c>
      <c r="C12" s="4" t="s">
        <v>12</v>
      </c>
      <c r="D12" s="5">
        <v>79</v>
      </c>
      <c r="E12" s="5" t="str">
        <f t="shared" si="1"/>
        <v>Tuntas</v>
      </c>
      <c r="F12" s="19">
        <v>2</v>
      </c>
      <c r="G12" s="3">
        <v>9</v>
      </c>
      <c r="H12" s="4" t="s">
        <v>12</v>
      </c>
      <c r="I12" s="5">
        <v>90</v>
      </c>
      <c r="J12" s="5" t="str">
        <f t="shared" si="0"/>
        <v>Tuntas</v>
      </c>
      <c r="L12" s="11">
        <f t="shared" si="2"/>
        <v>11</v>
      </c>
      <c r="M12" s="11">
        <f t="shared" si="3"/>
        <v>21</v>
      </c>
      <c r="N12" s="21">
        <f t="shared" si="4"/>
        <v>0.52380952380952384</v>
      </c>
    </row>
    <row r="13" spans="1:14" ht="15.75" thickBot="1" x14ac:dyDescent="0.3">
      <c r="A13">
        <v>1</v>
      </c>
      <c r="B13" s="3">
        <v>10</v>
      </c>
      <c r="C13" s="15" t="s">
        <v>13</v>
      </c>
      <c r="D13" s="5">
        <v>79</v>
      </c>
      <c r="E13" s="5" t="str">
        <f t="shared" si="1"/>
        <v>Tuntas</v>
      </c>
      <c r="F13" s="19">
        <v>2</v>
      </c>
      <c r="G13" s="3">
        <v>10</v>
      </c>
      <c r="H13" s="4" t="s">
        <v>13</v>
      </c>
      <c r="I13" s="5">
        <v>90</v>
      </c>
      <c r="J13" s="5" t="str">
        <f t="shared" si="0"/>
        <v>Tuntas</v>
      </c>
      <c r="L13" s="11">
        <f t="shared" si="2"/>
        <v>11</v>
      </c>
      <c r="M13" s="11">
        <f t="shared" si="3"/>
        <v>21</v>
      </c>
      <c r="N13" s="21">
        <f t="shared" si="4"/>
        <v>0.52380952380952384</v>
      </c>
    </row>
    <row r="14" spans="1:14" ht="15.75" thickBot="1" x14ac:dyDescent="0.3">
      <c r="A14">
        <v>1</v>
      </c>
      <c r="B14" s="3">
        <v>11</v>
      </c>
      <c r="C14" s="15" t="s">
        <v>14</v>
      </c>
      <c r="D14" s="5">
        <v>68</v>
      </c>
      <c r="E14" s="5" t="str">
        <f t="shared" si="1"/>
        <v>Tidak Tuntas</v>
      </c>
      <c r="F14" s="19">
        <v>2</v>
      </c>
      <c r="G14" s="3">
        <v>11</v>
      </c>
      <c r="H14" s="4" t="s">
        <v>14</v>
      </c>
      <c r="I14" s="5">
        <v>85</v>
      </c>
      <c r="J14" s="5" t="str">
        <f t="shared" si="0"/>
        <v>Tuntas</v>
      </c>
      <c r="L14" s="11">
        <f t="shared" si="2"/>
        <v>17</v>
      </c>
      <c r="M14" s="11">
        <f t="shared" si="3"/>
        <v>32</v>
      </c>
      <c r="N14" s="21">
        <f t="shared" si="4"/>
        <v>0.53125</v>
      </c>
    </row>
    <row r="15" spans="1:14" ht="15.75" thickBot="1" x14ac:dyDescent="0.3">
      <c r="A15">
        <v>1</v>
      </c>
      <c r="B15" s="3">
        <v>12</v>
      </c>
      <c r="C15" s="15" t="s">
        <v>15</v>
      </c>
      <c r="D15" s="5">
        <v>69</v>
      </c>
      <c r="E15" s="5" t="str">
        <f t="shared" si="1"/>
        <v>Tidak Tuntas</v>
      </c>
      <c r="F15" s="19">
        <v>2</v>
      </c>
      <c r="G15" s="3">
        <v>12</v>
      </c>
      <c r="H15" s="4" t="s">
        <v>15</v>
      </c>
      <c r="I15" s="5">
        <v>85</v>
      </c>
      <c r="J15" s="5" t="str">
        <f t="shared" si="0"/>
        <v>Tuntas</v>
      </c>
      <c r="L15" s="11">
        <f t="shared" si="2"/>
        <v>16</v>
      </c>
      <c r="M15" s="11">
        <f t="shared" si="3"/>
        <v>31</v>
      </c>
      <c r="N15" s="21">
        <f t="shared" si="4"/>
        <v>0.5161290322580645</v>
      </c>
    </row>
    <row r="16" spans="1:14" ht="15.75" thickBot="1" x14ac:dyDescent="0.3">
      <c r="A16">
        <v>1</v>
      </c>
      <c r="B16" s="3">
        <v>13</v>
      </c>
      <c r="C16" s="4" t="s">
        <v>16</v>
      </c>
      <c r="D16" s="5">
        <v>79</v>
      </c>
      <c r="E16" s="5" t="str">
        <f t="shared" si="1"/>
        <v>Tuntas</v>
      </c>
      <c r="F16" s="19">
        <v>2</v>
      </c>
      <c r="G16" s="3">
        <v>13</v>
      </c>
      <c r="H16" s="4" t="s">
        <v>16</v>
      </c>
      <c r="I16" s="5">
        <v>90</v>
      </c>
      <c r="J16" s="5" t="str">
        <f t="shared" si="0"/>
        <v>Tuntas</v>
      </c>
      <c r="L16" s="11">
        <f t="shared" si="2"/>
        <v>11</v>
      </c>
      <c r="M16" s="11">
        <f t="shared" si="3"/>
        <v>21</v>
      </c>
      <c r="N16" s="21">
        <f t="shared" si="4"/>
        <v>0.52380952380952384</v>
      </c>
    </row>
    <row r="17" spans="1:14" ht="15.75" thickBot="1" x14ac:dyDescent="0.3">
      <c r="A17">
        <v>1</v>
      </c>
      <c r="B17" s="3">
        <v>14</v>
      </c>
      <c r="C17" s="16" t="s">
        <v>17</v>
      </c>
      <c r="D17" s="5">
        <v>72</v>
      </c>
      <c r="E17" s="5" t="str">
        <f t="shared" si="1"/>
        <v>Tidak Tuntas</v>
      </c>
      <c r="F17" s="19">
        <v>2</v>
      </c>
      <c r="G17" s="3">
        <v>14</v>
      </c>
      <c r="H17" s="4" t="s">
        <v>17</v>
      </c>
      <c r="I17" s="5">
        <v>90</v>
      </c>
      <c r="J17" s="5" t="str">
        <f t="shared" si="0"/>
        <v>Tuntas</v>
      </c>
      <c r="L17" s="11">
        <f t="shared" si="2"/>
        <v>18</v>
      </c>
      <c r="M17" s="11">
        <f t="shared" si="3"/>
        <v>28</v>
      </c>
      <c r="N17" s="21">
        <f t="shared" si="4"/>
        <v>0.6428571428571429</v>
      </c>
    </row>
    <row r="18" spans="1:14" ht="15.75" thickBot="1" x14ac:dyDescent="0.3">
      <c r="A18">
        <v>1</v>
      </c>
      <c r="B18" s="3">
        <v>15</v>
      </c>
      <c r="C18" s="15" t="s">
        <v>18</v>
      </c>
      <c r="D18" s="5">
        <v>79</v>
      </c>
      <c r="E18" s="5" t="str">
        <f t="shared" si="1"/>
        <v>Tuntas</v>
      </c>
      <c r="F18" s="19">
        <v>2</v>
      </c>
      <c r="G18" s="3">
        <v>15</v>
      </c>
      <c r="H18" s="4" t="s">
        <v>18</v>
      </c>
      <c r="I18" s="5">
        <v>92</v>
      </c>
      <c r="J18" s="5" t="str">
        <f t="shared" si="0"/>
        <v>Tuntas</v>
      </c>
      <c r="L18" s="11">
        <f t="shared" si="2"/>
        <v>13</v>
      </c>
      <c r="M18" s="11">
        <f t="shared" si="3"/>
        <v>21</v>
      </c>
      <c r="N18" s="21">
        <f t="shared" si="4"/>
        <v>0.61904761904761907</v>
      </c>
    </row>
    <row r="19" spans="1:14" ht="15.75" thickBot="1" x14ac:dyDescent="0.3">
      <c r="A19">
        <v>1</v>
      </c>
      <c r="B19" s="3">
        <v>16</v>
      </c>
      <c r="C19" s="4" t="s">
        <v>19</v>
      </c>
      <c r="D19" s="5">
        <v>72</v>
      </c>
      <c r="E19" s="5" t="str">
        <f t="shared" si="1"/>
        <v>Tidak Tuntas</v>
      </c>
      <c r="F19" s="19">
        <v>2</v>
      </c>
      <c r="G19" s="3">
        <v>16</v>
      </c>
      <c r="H19" s="4" t="s">
        <v>19</v>
      </c>
      <c r="I19" s="5">
        <v>90</v>
      </c>
      <c r="J19" s="5" t="str">
        <f t="shared" si="0"/>
        <v>Tuntas</v>
      </c>
      <c r="L19" s="11">
        <f t="shared" si="2"/>
        <v>18</v>
      </c>
      <c r="M19" s="11">
        <f t="shared" si="3"/>
        <v>28</v>
      </c>
      <c r="N19" s="21">
        <f t="shared" si="4"/>
        <v>0.6428571428571429</v>
      </c>
    </row>
    <row r="20" spans="1:14" ht="15.75" thickBot="1" x14ac:dyDescent="0.3">
      <c r="A20">
        <v>1</v>
      </c>
      <c r="B20" s="3">
        <v>17</v>
      </c>
      <c r="C20" s="15" t="s">
        <v>20</v>
      </c>
      <c r="D20" s="5">
        <v>85</v>
      </c>
      <c r="E20" s="5" t="str">
        <f t="shared" si="1"/>
        <v>Tuntas</v>
      </c>
      <c r="F20" s="19">
        <v>2</v>
      </c>
      <c r="G20" s="3">
        <v>17</v>
      </c>
      <c r="H20" s="4" t="s">
        <v>20</v>
      </c>
      <c r="I20" s="5">
        <v>100</v>
      </c>
      <c r="J20" s="5" t="str">
        <f t="shared" si="0"/>
        <v>Tuntas</v>
      </c>
      <c r="L20" s="11">
        <f t="shared" si="2"/>
        <v>15</v>
      </c>
      <c r="M20" s="11">
        <f t="shared" si="3"/>
        <v>15</v>
      </c>
      <c r="N20" s="21">
        <f t="shared" si="4"/>
        <v>1</v>
      </c>
    </row>
    <row r="21" spans="1:14" ht="15.75" thickBot="1" x14ac:dyDescent="0.3">
      <c r="A21">
        <v>1</v>
      </c>
      <c r="B21" s="3">
        <v>18</v>
      </c>
      <c r="C21" s="4" t="s">
        <v>21</v>
      </c>
      <c r="D21" s="5">
        <v>66</v>
      </c>
      <c r="E21" s="5" t="str">
        <f t="shared" si="1"/>
        <v>Tidak Tuntas</v>
      </c>
      <c r="F21" s="19">
        <v>2</v>
      </c>
      <c r="G21" s="3">
        <v>18</v>
      </c>
      <c r="H21" s="4" t="s">
        <v>21</v>
      </c>
      <c r="I21" s="5">
        <v>72</v>
      </c>
      <c r="J21" s="5" t="str">
        <f t="shared" si="0"/>
        <v>Tidak Tuntas</v>
      </c>
      <c r="L21" s="11">
        <f t="shared" si="2"/>
        <v>6</v>
      </c>
      <c r="M21" s="11">
        <f t="shared" si="3"/>
        <v>34</v>
      </c>
      <c r="N21" s="21">
        <f t="shared" si="4"/>
        <v>0.17647058823529413</v>
      </c>
    </row>
    <row r="22" spans="1:14" ht="15.75" thickBot="1" x14ac:dyDescent="0.3">
      <c r="A22">
        <v>1</v>
      </c>
      <c r="B22" s="3">
        <v>19</v>
      </c>
      <c r="C22" s="15" t="s">
        <v>22</v>
      </c>
      <c r="D22" s="5">
        <v>79</v>
      </c>
      <c r="E22" s="5" t="str">
        <f t="shared" si="1"/>
        <v>Tuntas</v>
      </c>
      <c r="F22" s="19">
        <v>2</v>
      </c>
      <c r="G22" s="3">
        <v>19</v>
      </c>
      <c r="H22" s="4" t="s">
        <v>22</v>
      </c>
      <c r="I22" s="5">
        <v>85</v>
      </c>
      <c r="J22" s="5" t="str">
        <f t="shared" si="0"/>
        <v>Tuntas</v>
      </c>
      <c r="L22" s="11">
        <f t="shared" si="2"/>
        <v>6</v>
      </c>
      <c r="M22" s="11">
        <f t="shared" si="3"/>
        <v>21</v>
      </c>
      <c r="N22" s="21">
        <f t="shared" si="4"/>
        <v>0.2857142857142857</v>
      </c>
    </row>
    <row r="23" spans="1:14" ht="15.75" thickBot="1" x14ac:dyDescent="0.3">
      <c r="A23">
        <v>1</v>
      </c>
      <c r="B23" s="3">
        <v>20</v>
      </c>
      <c r="C23" s="15" t="s">
        <v>23</v>
      </c>
      <c r="D23" s="5">
        <v>85</v>
      </c>
      <c r="E23" s="5" t="str">
        <f t="shared" si="1"/>
        <v>Tuntas</v>
      </c>
      <c r="F23" s="19">
        <v>2</v>
      </c>
      <c r="G23" s="3">
        <v>20</v>
      </c>
      <c r="H23" s="4" t="s">
        <v>23</v>
      </c>
      <c r="I23" s="5">
        <v>90</v>
      </c>
      <c r="J23" s="5" t="str">
        <f t="shared" si="0"/>
        <v>Tuntas</v>
      </c>
      <c r="L23" s="11">
        <f t="shared" si="2"/>
        <v>5</v>
      </c>
      <c r="M23" s="11">
        <f t="shared" si="3"/>
        <v>15</v>
      </c>
      <c r="N23" s="21">
        <f t="shared" si="4"/>
        <v>0.33333333333333331</v>
      </c>
    </row>
    <row r="24" spans="1:14" ht="15.75" thickBot="1" x14ac:dyDescent="0.3">
      <c r="A24">
        <v>1</v>
      </c>
      <c r="B24" s="3">
        <v>21</v>
      </c>
      <c r="C24" s="4" t="s">
        <v>24</v>
      </c>
      <c r="D24" s="5">
        <v>85</v>
      </c>
      <c r="E24" s="5" t="str">
        <f t="shared" si="1"/>
        <v>Tuntas</v>
      </c>
      <c r="F24" s="19">
        <v>2</v>
      </c>
      <c r="G24" s="3">
        <v>21</v>
      </c>
      <c r="H24" s="4" t="s">
        <v>24</v>
      </c>
      <c r="I24" s="5">
        <v>100</v>
      </c>
      <c r="J24" s="5" t="str">
        <f t="shared" si="0"/>
        <v>Tuntas</v>
      </c>
      <c r="K24" s="10"/>
      <c r="L24" s="11">
        <f t="shared" si="2"/>
        <v>15</v>
      </c>
      <c r="M24" s="11">
        <f t="shared" si="3"/>
        <v>15</v>
      </c>
      <c r="N24" s="21">
        <f t="shared" si="4"/>
        <v>1</v>
      </c>
    </row>
    <row r="25" spans="1:14" ht="15.75" thickBot="1" x14ac:dyDescent="0.3">
      <c r="A25">
        <v>1</v>
      </c>
      <c r="B25" s="3">
        <v>22</v>
      </c>
      <c r="C25" s="4" t="s">
        <v>25</v>
      </c>
      <c r="D25" s="5">
        <v>85</v>
      </c>
      <c r="E25" s="5" t="str">
        <f t="shared" si="1"/>
        <v>Tuntas</v>
      </c>
      <c r="F25" s="19">
        <v>2</v>
      </c>
      <c r="G25" s="3">
        <v>22</v>
      </c>
      <c r="H25" s="4" t="s">
        <v>25</v>
      </c>
      <c r="I25" s="5">
        <v>100</v>
      </c>
      <c r="J25" s="5" t="str">
        <f t="shared" si="0"/>
        <v>Tuntas</v>
      </c>
      <c r="L25" s="11">
        <f t="shared" si="2"/>
        <v>15</v>
      </c>
      <c r="M25" s="11">
        <f t="shared" si="3"/>
        <v>15</v>
      </c>
      <c r="N25" s="21">
        <f t="shared" si="4"/>
        <v>1</v>
      </c>
    </row>
    <row r="26" spans="1:14" ht="15.75" thickBot="1" x14ac:dyDescent="0.3">
      <c r="A26">
        <v>1</v>
      </c>
      <c r="B26" s="3">
        <v>23</v>
      </c>
      <c r="C26" s="15" t="s">
        <v>26</v>
      </c>
      <c r="D26" s="5">
        <v>79</v>
      </c>
      <c r="E26" s="5" t="str">
        <f t="shared" si="1"/>
        <v>Tuntas</v>
      </c>
      <c r="F26" s="19">
        <v>2</v>
      </c>
      <c r="G26" s="3">
        <v>23</v>
      </c>
      <c r="H26" s="4" t="s">
        <v>26</v>
      </c>
      <c r="I26" s="5">
        <v>90</v>
      </c>
      <c r="J26" s="5" t="str">
        <f t="shared" si="0"/>
        <v>Tuntas</v>
      </c>
      <c r="L26" s="11">
        <f t="shared" si="2"/>
        <v>11</v>
      </c>
      <c r="M26" s="11">
        <f t="shared" si="3"/>
        <v>21</v>
      </c>
      <c r="N26" s="21">
        <f t="shared" si="4"/>
        <v>0.52380952380952384</v>
      </c>
    </row>
    <row r="27" spans="1:14" ht="15.75" thickBot="1" x14ac:dyDescent="0.3">
      <c r="A27">
        <v>1</v>
      </c>
      <c r="B27" s="3">
        <v>24</v>
      </c>
      <c r="C27" s="4" t="s">
        <v>27</v>
      </c>
      <c r="D27" s="5">
        <v>72</v>
      </c>
      <c r="E27" s="5" t="str">
        <f t="shared" si="1"/>
        <v>Tidak Tuntas</v>
      </c>
      <c r="F27" s="19">
        <v>2</v>
      </c>
      <c r="G27" s="3">
        <v>24</v>
      </c>
      <c r="H27" s="4" t="s">
        <v>27</v>
      </c>
      <c r="I27" s="5">
        <v>79</v>
      </c>
      <c r="J27" s="5" t="str">
        <f t="shared" si="0"/>
        <v>Tuntas</v>
      </c>
      <c r="L27" s="11">
        <f t="shared" si="2"/>
        <v>7</v>
      </c>
      <c r="M27" s="11">
        <f t="shared" si="3"/>
        <v>28</v>
      </c>
      <c r="N27" s="21">
        <f t="shared" si="4"/>
        <v>0.25</v>
      </c>
    </row>
    <row r="28" spans="1:14" ht="15.75" thickBot="1" x14ac:dyDescent="0.3">
      <c r="A28">
        <v>1</v>
      </c>
      <c r="B28" s="3">
        <v>25</v>
      </c>
      <c r="C28" s="15" t="s">
        <v>28</v>
      </c>
      <c r="D28" s="5">
        <v>66</v>
      </c>
      <c r="E28" s="5" t="str">
        <f t="shared" si="1"/>
        <v>Tidak Tuntas</v>
      </c>
      <c r="F28" s="19">
        <v>2</v>
      </c>
      <c r="G28" s="3">
        <v>25</v>
      </c>
      <c r="H28" s="4" t="s">
        <v>28</v>
      </c>
      <c r="I28" s="5">
        <v>90</v>
      </c>
      <c r="J28" s="5" t="str">
        <f t="shared" si="0"/>
        <v>Tuntas</v>
      </c>
      <c r="L28" s="11">
        <f t="shared" si="2"/>
        <v>24</v>
      </c>
      <c r="M28" s="11">
        <f t="shared" si="3"/>
        <v>34</v>
      </c>
      <c r="N28" s="21">
        <f t="shared" si="4"/>
        <v>0.70588235294117652</v>
      </c>
    </row>
    <row r="29" spans="1:14" ht="15.75" thickBot="1" x14ac:dyDescent="0.3">
      <c r="A29">
        <v>1</v>
      </c>
      <c r="B29" s="3">
        <v>26</v>
      </c>
      <c r="C29" s="15" t="s">
        <v>29</v>
      </c>
      <c r="D29" s="5">
        <v>79</v>
      </c>
      <c r="E29" s="5" t="str">
        <f t="shared" si="1"/>
        <v>Tuntas</v>
      </c>
      <c r="F29" s="19">
        <v>2</v>
      </c>
      <c r="G29" s="3">
        <v>26</v>
      </c>
      <c r="H29" s="4" t="s">
        <v>29</v>
      </c>
      <c r="I29" s="5">
        <v>85</v>
      </c>
      <c r="J29" s="5" t="str">
        <f t="shared" si="0"/>
        <v>Tuntas</v>
      </c>
      <c r="L29" s="11">
        <f t="shared" si="2"/>
        <v>6</v>
      </c>
      <c r="M29" s="11">
        <f t="shared" si="3"/>
        <v>21</v>
      </c>
      <c r="N29" s="21">
        <f t="shared" si="4"/>
        <v>0.2857142857142857</v>
      </c>
    </row>
    <row r="30" spans="1:14" ht="15.75" thickBot="1" x14ac:dyDescent="0.3">
      <c r="A30">
        <v>1</v>
      </c>
      <c r="B30" s="3">
        <v>27</v>
      </c>
      <c r="C30" s="4" t="s">
        <v>30</v>
      </c>
      <c r="D30" s="5">
        <v>79</v>
      </c>
      <c r="E30" s="5" t="str">
        <f t="shared" si="1"/>
        <v>Tuntas</v>
      </c>
      <c r="F30" s="19">
        <v>2</v>
      </c>
      <c r="G30" s="3">
        <v>27</v>
      </c>
      <c r="H30" s="4" t="s">
        <v>30</v>
      </c>
      <c r="I30" s="5">
        <v>85</v>
      </c>
      <c r="J30" s="5" t="str">
        <f t="shared" si="0"/>
        <v>Tuntas</v>
      </c>
      <c r="L30" s="11">
        <f t="shared" si="2"/>
        <v>6</v>
      </c>
      <c r="M30" s="11">
        <f t="shared" si="3"/>
        <v>21</v>
      </c>
      <c r="N30" s="21">
        <f t="shared" si="4"/>
        <v>0.2857142857142857</v>
      </c>
    </row>
    <row r="31" spans="1:14" ht="15.75" thickBot="1" x14ac:dyDescent="0.3">
      <c r="A31">
        <v>1</v>
      </c>
      <c r="B31" s="3">
        <v>28</v>
      </c>
      <c r="C31" s="4" t="s">
        <v>31</v>
      </c>
      <c r="D31" s="5">
        <v>85</v>
      </c>
      <c r="E31" s="5" t="str">
        <f t="shared" si="1"/>
        <v>Tuntas</v>
      </c>
      <c r="F31" s="19">
        <v>2</v>
      </c>
      <c r="G31" s="3">
        <v>28</v>
      </c>
      <c r="H31" s="4" t="s">
        <v>31</v>
      </c>
      <c r="I31" s="5">
        <v>100</v>
      </c>
      <c r="J31" s="5" t="str">
        <f t="shared" si="0"/>
        <v>Tuntas</v>
      </c>
      <c r="L31" s="11">
        <f t="shared" si="2"/>
        <v>15</v>
      </c>
      <c r="M31" s="11">
        <f t="shared" si="3"/>
        <v>15</v>
      </c>
      <c r="N31" s="21">
        <f t="shared" si="4"/>
        <v>1</v>
      </c>
    </row>
    <row r="32" spans="1:14" ht="15.75" thickBot="1" x14ac:dyDescent="0.3">
      <c r="A32">
        <v>1</v>
      </c>
      <c r="B32" s="3">
        <v>29</v>
      </c>
      <c r="C32" s="4" t="s">
        <v>32</v>
      </c>
      <c r="D32" s="5">
        <v>80</v>
      </c>
      <c r="E32" s="5" t="str">
        <f t="shared" si="1"/>
        <v>Tuntas</v>
      </c>
      <c r="F32" s="19">
        <v>2</v>
      </c>
      <c r="G32" s="3">
        <v>29</v>
      </c>
      <c r="H32" s="4" t="s">
        <v>32</v>
      </c>
      <c r="I32" s="5">
        <v>100</v>
      </c>
      <c r="J32" s="5" t="str">
        <f t="shared" si="0"/>
        <v>Tuntas</v>
      </c>
      <c r="L32" s="11">
        <f t="shared" si="2"/>
        <v>20</v>
      </c>
      <c r="M32" s="11">
        <f t="shared" si="3"/>
        <v>20</v>
      </c>
      <c r="N32" s="21">
        <f t="shared" si="4"/>
        <v>1</v>
      </c>
    </row>
    <row r="33" spans="1:14" ht="15.75" thickBot="1" x14ac:dyDescent="0.3">
      <c r="A33">
        <v>1</v>
      </c>
      <c r="B33" s="3">
        <v>30</v>
      </c>
      <c r="C33" s="4" t="s">
        <v>33</v>
      </c>
      <c r="D33" s="5">
        <v>72</v>
      </c>
      <c r="E33" s="5" t="str">
        <f t="shared" si="1"/>
        <v>Tidak Tuntas</v>
      </c>
      <c r="F33" s="19">
        <v>2</v>
      </c>
      <c r="G33" s="3">
        <v>30</v>
      </c>
      <c r="H33" s="4" t="s">
        <v>33</v>
      </c>
      <c r="I33" s="5">
        <v>95</v>
      </c>
      <c r="J33" s="5" t="str">
        <f t="shared" si="0"/>
        <v>Tuntas</v>
      </c>
      <c r="L33" s="11">
        <f t="shared" si="2"/>
        <v>23</v>
      </c>
      <c r="M33" s="11">
        <f t="shared" si="3"/>
        <v>28</v>
      </c>
      <c r="N33" s="21">
        <f t="shared" si="4"/>
        <v>0.8214285714285714</v>
      </c>
    </row>
    <row r="34" spans="1:14" ht="15.75" thickBot="1" x14ac:dyDescent="0.3">
      <c r="A34">
        <v>1</v>
      </c>
      <c r="B34" s="3">
        <v>31</v>
      </c>
      <c r="C34" s="4" t="s">
        <v>34</v>
      </c>
      <c r="D34" s="5">
        <v>76</v>
      </c>
      <c r="E34" s="5" t="str">
        <f t="shared" si="1"/>
        <v>Tuntas</v>
      </c>
      <c r="F34" s="19">
        <v>2</v>
      </c>
      <c r="G34" s="3">
        <v>31</v>
      </c>
      <c r="H34" s="4" t="s">
        <v>34</v>
      </c>
      <c r="I34" s="5">
        <v>95</v>
      </c>
      <c r="J34" s="5" t="str">
        <f t="shared" si="0"/>
        <v>Tuntas</v>
      </c>
      <c r="L34" s="11">
        <f t="shared" si="2"/>
        <v>19</v>
      </c>
      <c r="M34" s="11">
        <f t="shared" si="3"/>
        <v>24</v>
      </c>
      <c r="N34" s="21">
        <f t="shared" si="4"/>
        <v>0.79166666666666663</v>
      </c>
    </row>
    <row r="35" spans="1:14" ht="15.75" thickBot="1" x14ac:dyDescent="0.3">
      <c r="A35">
        <v>1</v>
      </c>
      <c r="B35" s="3">
        <v>32</v>
      </c>
      <c r="C35" s="15" t="s">
        <v>35</v>
      </c>
      <c r="D35" s="5">
        <v>66</v>
      </c>
      <c r="E35" s="5" t="str">
        <f t="shared" si="1"/>
        <v>Tidak Tuntas</v>
      </c>
      <c r="F35" s="19">
        <v>2</v>
      </c>
      <c r="G35" s="3">
        <v>32</v>
      </c>
      <c r="H35" s="4" t="s">
        <v>35</v>
      </c>
      <c r="I35" s="5">
        <v>92</v>
      </c>
      <c r="J35" s="5" t="str">
        <f t="shared" si="0"/>
        <v>Tuntas</v>
      </c>
      <c r="L35" s="11">
        <f t="shared" si="2"/>
        <v>26</v>
      </c>
      <c r="M35" s="11">
        <f t="shared" si="3"/>
        <v>34</v>
      </c>
      <c r="N35" s="21">
        <f t="shared" si="4"/>
        <v>0.76470588235294112</v>
      </c>
    </row>
    <row r="36" spans="1:14" ht="15.75" thickBot="1" x14ac:dyDescent="0.3">
      <c r="A36">
        <v>1</v>
      </c>
      <c r="B36" s="3">
        <v>33</v>
      </c>
      <c r="C36" s="15" t="s">
        <v>36</v>
      </c>
      <c r="D36" s="5">
        <v>72</v>
      </c>
      <c r="E36" s="5" t="str">
        <f t="shared" si="1"/>
        <v>Tidak Tuntas</v>
      </c>
      <c r="F36" s="19">
        <v>2</v>
      </c>
      <c r="G36" s="3">
        <v>33</v>
      </c>
      <c r="H36" s="4" t="s">
        <v>36</v>
      </c>
      <c r="I36" s="5">
        <v>74</v>
      </c>
      <c r="J36" s="5" t="str">
        <f t="shared" si="0"/>
        <v>Tidak Tuntas</v>
      </c>
      <c r="L36" s="11">
        <f t="shared" si="2"/>
        <v>2</v>
      </c>
      <c r="M36" s="11">
        <f t="shared" si="3"/>
        <v>28</v>
      </c>
      <c r="N36" s="21">
        <f t="shared" si="4"/>
        <v>7.1428571428571425E-2</v>
      </c>
    </row>
    <row r="37" spans="1:14" ht="15.75" thickBot="1" x14ac:dyDescent="0.3">
      <c r="A37">
        <v>1</v>
      </c>
      <c r="B37" s="3">
        <v>34</v>
      </c>
      <c r="C37" s="17" t="s">
        <v>37</v>
      </c>
      <c r="D37" s="5">
        <v>79</v>
      </c>
      <c r="E37" s="5" t="str">
        <f t="shared" si="1"/>
        <v>Tuntas</v>
      </c>
      <c r="F37" s="19">
        <v>2</v>
      </c>
      <c r="G37" s="3">
        <v>34</v>
      </c>
      <c r="H37" s="6" t="s">
        <v>37</v>
      </c>
      <c r="I37" s="5">
        <v>85</v>
      </c>
      <c r="J37" s="5" t="str">
        <f t="shared" si="0"/>
        <v>Tuntas</v>
      </c>
      <c r="L37" s="11">
        <f t="shared" si="2"/>
        <v>6</v>
      </c>
      <c r="M37" s="11">
        <f t="shared" si="3"/>
        <v>21</v>
      </c>
      <c r="N37" s="21">
        <f t="shared" si="4"/>
        <v>0.2857142857142857</v>
      </c>
    </row>
    <row r="38" spans="1:14" ht="15.75" thickBot="1" x14ac:dyDescent="0.3">
      <c r="A38">
        <v>1</v>
      </c>
      <c r="B38" s="3">
        <v>35</v>
      </c>
      <c r="C38" s="17" t="s">
        <v>38</v>
      </c>
      <c r="D38" s="5">
        <v>72</v>
      </c>
      <c r="E38" s="5" t="str">
        <f t="shared" si="1"/>
        <v>Tidak Tuntas</v>
      </c>
      <c r="F38" s="19">
        <v>2</v>
      </c>
      <c r="G38" s="3">
        <v>35</v>
      </c>
      <c r="H38" s="6" t="s">
        <v>38</v>
      </c>
      <c r="I38" s="5">
        <v>79</v>
      </c>
      <c r="J38" s="5" t="str">
        <f t="shared" si="0"/>
        <v>Tuntas</v>
      </c>
      <c r="L38" s="11">
        <f t="shared" si="2"/>
        <v>7</v>
      </c>
      <c r="M38" s="11">
        <f t="shared" si="3"/>
        <v>28</v>
      </c>
      <c r="N38" s="21">
        <f t="shared" si="4"/>
        <v>0.25</v>
      </c>
    </row>
    <row r="39" spans="1:14" ht="15.75" thickBot="1" x14ac:dyDescent="0.3">
      <c r="A39">
        <v>1</v>
      </c>
      <c r="B39" s="3">
        <v>36</v>
      </c>
      <c r="C39" s="17" t="s">
        <v>39</v>
      </c>
      <c r="D39" s="5">
        <v>85</v>
      </c>
      <c r="E39" s="5" t="str">
        <f t="shared" si="1"/>
        <v>Tuntas</v>
      </c>
      <c r="F39" s="19">
        <v>2</v>
      </c>
      <c r="G39" s="3">
        <v>36</v>
      </c>
      <c r="H39" s="6" t="s">
        <v>39</v>
      </c>
      <c r="I39" s="5">
        <v>100</v>
      </c>
      <c r="J39" s="5" t="str">
        <f t="shared" si="0"/>
        <v>Tuntas</v>
      </c>
      <c r="L39" s="11">
        <f t="shared" si="2"/>
        <v>15</v>
      </c>
      <c r="M39" s="11">
        <f t="shared" si="3"/>
        <v>15</v>
      </c>
      <c r="N39" s="21">
        <f t="shared" si="4"/>
        <v>1</v>
      </c>
    </row>
    <row r="40" spans="1:14" ht="15.75" thickBot="1" x14ac:dyDescent="0.3">
      <c r="A40">
        <v>1</v>
      </c>
      <c r="B40" s="3">
        <v>37</v>
      </c>
      <c r="C40" s="17" t="s">
        <v>40</v>
      </c>
      <c r="D40" s="5">
        <v>79</v>
      </c>
      <c r="E40" s="5" t="str">
        <f t="shared" si="1"/>
        <v>Tuntas</v>
      </c>
      <c r="F40" s="19">
        <v>2</v>
      </c>
      <c r="G40" s="3">
        <v>37</v>
      </c>
      <c r="H40" s="6" t="s">
        <v>40</v>
      </c>
      <c r="I40" s="5">
        <v>85</v>
      </c>
      <c r="J40" s="5" t="str">
        <f t="shared" si="0"/>
        <v>Tuntas</v>
      </c>
      <c r="L40" s="11">
        <f t="shared" si="2"/>
        <v>6</v>
      </c>
      <c r="M40" s="11">
        <f t="shared" si="3"/>
        <v>21</v>
      </c>
      <c r="N40" s="21">
        <f t="shared" si="4"/>
        <v>0.2857142857142857</v>
      </c>
    </row>
    <row r="41" spans="1:14" ht="15.75" thickBot="1" x14ac:dyDescent="0.3">
      <c r="A41">
        <v>1</v>
      </c>
      <c r="B41" s="3">
        <v>38</v>
      </c>
      <c r="C41" s="6" t="s">
        <v>41</v>
      </c>
      <c r="D41" s="5">
        <v>79</v>
      </c>
      <c r="E41" s="5" t="str">
        <f t="shared" si="1"/>
        <v>Tuntas</v>
      </c>
      <c r="F41" s="19">
        <v>2</v>
      </c>
      <c r="G41" s="3">
        <v>38</v>
      </c>
      <c r="H41" s="6" t="s">
        <v>41</v>
      </c>
      <c r="I41" s="5">
        <v>100</v>
      </c>
      <c r="J41" s="5" t="str">
        <f t="shared" si="0"/>
        <v>Tuntas</v>
      </c>
      <c r="L41" s="11">
        <f t="shared" si="2"/>
        <v>21</v>
      </c>
      <c r="M41" s="11">
        <f t="shared" si="3"/>
        <v>21</v>
      </c>
      <c r="N41" s="21">
        <f t="shared" si="4"/>
        <v>1</v>
      </c>
    </row>
    <row r="42" spans="1:14" ht="15.75" thickBot="1" x14ac:dyDescent="0.3">
      <c r="A42">
        <v>1</v>
      </c>
      <c r="B42" s="3">
        <v>39</v>
      </c>
      <c r="C42" s="17" t="s">
        <v>42</v>
      </c>
      <c r="D42" s="5">
        <v>66</v>
      </c>
      <c r="E42" s="5" t="str">
        <f t="shared" si="1"/>
        <v>Tidak Tuntas</v>
      </c>
      <c r="F42" s="19">
        <v>2</v>
      </c>
      <c r="G42" s="3">
        <v>39</v>
      </c>
      <c r="H42" s="6" t="s">
        <v>42</v>
      </c>
      <c r="I42" s="5">
        <v>79</v>
      </c>
      <c r="J42" s="5" t="str">
        <f t="shared" si="0"/>
        <v>Tuntas</v>
      </c>
      <c r="L42" s="11">
        <f t="shared" si="2"/>
        <v>13</v>
      </c>
      <c r="M42" s="11">
        <f t="shared" si="3"/>
        <v>34</v>
      </c>
      <c r="N42" s="21">
        <f t="shared" si="4"/>
        <v>0.38235294117647056</v>
      </c>
    </row>
    <row r="43" spans="1:14" ht="15.75" thickBot="1" x14ac:dyDescent="0.3">
      <c r="B43" s="7"/>
      <c r="C43" s="8" t="s">
        <v>43</v>
      </c>
      <c r="D43" s="9">
        <v>75</v>
      </c>
      <c r="E43" s="5"/>
      <c r="G43" s="7"/>
      <c r="H43" s="8" t="s">
        <v>43</v>
      </c>
      <c r="I43" s="9">
        <v>75</v>
      </c>
      <c r="J43" s="5"/>
      <c r="L43" s="25" t="s">
        <v>64</v>
      </c>
      <c r="M43" s="25"/>
      <c r="N43" s="23">
        <f>AVERAGE(N4:N42)</f>
        <v>0.60222576416836382</v>
      </c>
    </row>
    <row r="44" spans="1:14" ht="15.75" thickBot="1" x14ac:dyDescent="0.3">
      <c r="B44" s="7"/>
      <c r="C44" s="8" t="s">
        <v>44</v>
      </c>
      <c r="D44" s="9">
        <f>COUNTIF(E4:E42,"Tuntas")</f>
        <v>24</v>
      </c>
      <c r="E44" s="18">
        <f>D44/B42</f>
        <v>0.61538461538461542</v>
      </c>
      <c r="G44" s="7"/>
      <c r="H44" s="8" t="s">
        <v>44</v>
      </c>
      <c r="I44" s="9">
        <f>COUNTIF(J4:J42,"Tuntas")</f>
        <v>37</v>
      </c>
      <c r="J44" s="18">
        <f>I44/G42</f>
        <v>0.94871794871794868</v>
      </c>
      <c r="L44" s="25" t="s">
        <v>65</v>
      </c>
      <c r="M44" s="25"/>
      <c r="N44" s="21">
        <f>MAX(N4:N42)</f>
        <v>1</v>
      </c>
    </row>
    <row r="45" spans="1:14" ht="15.75" thickBot="1" x14ac:dyDescent="0.3">
      <c r="B45" s="7"/>
      <c r="C45" s="8" t="s">
        <v>45</v>
      </c>
      <c r="D45" s="9">
        <f>B42-D44</f>
        <v>15</v>
      </c>
      <c r="E45" s="18">
        <f>D45/B42</f>
        <v>0.38461538461538464</v>
      </c>
      <c r="G45" s="7"/>
      <c r="H45" s="8" t="s">
        <v>45</v>
      </c>
      <c r="I45" s="9">
        <f>G42-I44</f>
        <v>2</v>
      </c>
      <c r="J45" s="18">
        <f>I45/G42</f>
        <v>5.128205128205128E-2</v>
      </c>
      <c r="L45" s="25" t="s">
        <v>66</v>
      </c>
      <c r="M45" s="25"/>
      <c r="N45" s="24">
        <f>MIN(N4:N42)</f>
        <v>7.1428571428571425E-2</v>
      </c>
    </row>
    <row r="46" spans="1:14" ht="15.75" thickBot="1" x14ac:dyDescent="0.3">
      <c r="B46" s="7"/>
      <c r="C46" s="8" t="s">
        <v>46</v>
      </c>
      <c r="D46" s="9">
        <f>MAX(D4:D42)</f>
        <v>85</v>
      </c>
      <c r="E46" s="5"/>
      <c r="G46" s="7"/>
      <c r="H46" s="8" t="s">
        <v>46</v>
      </c>
      <c r="I46" s="9">
        <f>MAX(I4:I42)</f>
        <v>100</v>
      </c>
      <c r="J46" s="5"/>
    </row>
    <row r="47" spans="1:14" ht="15.75" thickBot="1" x14ac:dyDescent="0.3">
      <c r="B47" s="7"/>
      <c r="C47" s="8" t="s">
        <v>47</v>
      </c>
      <c r="D47" s="9">
        <f>MIN(D4:D42)</f>
        <v>66</v>
      </c>
      <c r="E47" s="5"/>
      <c r="G47" s="7"/>
      <c r="H47" s="8" t="s">
        <v>47</v>
      </c>
      <c r="I47" s="9">
        <f>MIN(I4:I42)</f>
        <v>72</v>
      </c>
      <c r="J47" s="5"/>
    </row>
    <row r="49" spans="3:9" x14ac:dyDescent="0.25">
      <c r="D49">
        <f>AVERAGE(D4:D42)</f>
        <v>76.410256410256409</v>
      </c>
      <c r="I49">
        <f>AVERAGE(I4:I42)</f>
        <v>90.282051282051285</v>
      </c>
    </row>
    <row r="51" spans="3:9" x14ac:dyDescent="0.25">
      <c r="C51" s="11" t="s">
        <v>51</v>
      </c>
      <c r="D51" s="12" t="s">
        <v>48</v>
      </c>
      <c r="E51" s="12" t="s">
        <v>52</v>
      </c>
    </row>
    <row r="52" spans="3:9" x14ac:dyDescent="0.25">
      <c r="C52" s="11" t="s">
        <v>46</v>
      </c>
      <c r="D52" s="12">
        <f>MAX(D4:D42)</f>
        <v>85</v>
      </c>
      <c r="E52" s="12">
        <f>MAX(I4:I42)</f>
        <v>100</v>
      </c>
    </row>
    <row r="53" spans="3:9" x14ac:dyDescent="0.25">
      <c r="C53" s="11" t="s">
        <v>47</v>
      </c>
      <c r="D53" s="12">
        <f>MIN(D4:D42)</f>
        <v>66</v>
      </c>
      <c r="E53" s="12">
        <f>MIN(I4:I42)</f>
        <v>72</v>
      </c>
    </row>
    <row r="54" spans="3:9" x14ac:dyDescent="0.25">
      <c r="C54" s="11" t="s">
        <v>49</v>
      </c>
      <c r="D54" s="14">
        <f>AVERAGE(D4:D42)</f>
        <v>76.410256410256409</v>
      </c>
      <c r="E54" s="14">
        <f>AVERAGE(I4:I42)</f>
        <v>90.282051282051285</v>
      </c>
    </row>
    <row r="55" spans="3:9" x14ac:dyDescent="0.25">
      <c r="C55" s="11" t="s">
        <v>50</v>
      </c>
      <c r="D55" s="14">
        <f>STDEV(D4:D42)</f>
        <v>6.4429396229636673</v>
      </c>
      <c r="E55" s="14">
        <f>STDEV(I4:I42)</f>
        <v>7.6190506313855622</v>
      </c>
    </row>
    <row r="56" spans="3:9" x14ac:dyDescent="0.25">
      <c r="C56" s="11" t="s">
        <v>43</v>
      </c>
      <c r="D56" s="12">
        <v>75</v>
      </c>
      <c r="E56" s="12">
        <v>75</v>
      </c>
    </row>
    <row r="57" spans="3:9" x14ac:dyDescent="0.25">
      <c r="C57" s="11" t="s">
        <v>53</v>
      </c>
      <c r="D57" s="12">
        <f>D44</f>
        <v>24</v>
      </c>
      <c r="E57" s="12">
        <f>I44</f>
        <v>37</v>
      </c>
    </row>
    <row r="58" spans="3:9" x14ac:dyDescent="0.25">
      <c r="C58" s="11" t="s">
        <v>54</v>
      </c>
      <c r="D58" s="13">
        <f>D57/39</f>
        <v>0.61538461538461542</v>
      </c>
      <c r="E58" s="13">
        <f>E57/39</f>
        <v>0.94871794871794868</v>
      </c>
    </row>
    <row r="65" spans="3:7" x14ac:dyDescent="0.25">
      <c r="C65" s="11" t="s">
        <v>55</v>
      </c>
      <c r="D65" s="22" t="s">
        <v>48</v>
      </c>
      <c r="E65" s="11"/>
      <c r="F65" s="22" t="s">
        <v>52</v>
      </c>
      <c r="G65" s="11"/>
    </row>
    <row r="66" spans="3:7" x14ac:dyDescent="0.25">
      <c r="C66" s="11" t="s">
        <v>56</v>
      </c>
      <c r="D66" s="11">
        <v>4</v>
      </c>
      <c r="E66" s="26">
        <f>D66/39</f>
        <v>0.10256410256410256</v>
      </c>
      <c r="F66" s="11">
        <v>11</v>
      </c>
      <c r="G66" s="26">
        <f>F66/39</f>
        <v>0.28205128205128205</v>
      </c>
    </row>
    <row r="67" spans="3:7" x14ac:dyDescent="0.25">
      <c r="C67" s="11" t="s">
        <v>57</v>
      </c>
      <c r="D67" s="11">
        <v>15</v>
      </c>
      <c r="E67" s="26">
        <f t="shared" ref="E67:G69" si="5">D67/39</f>
        <v>0.38461538461538464</v>
      </c>
      <c r="F67" s="11">
        <v>19</v>
      </c>
      <c r="G67" s="26">
        <f t="shared" si="5"/>
        <v>0.48717948717948717</v>
      </c>
    </row>
    <row r="68" spans="3:7" x14ac:dyDescent="0.25">
      <c r="C68" s="11" t="s">
        <v>58</v>
      </c>
      <c r="D68" s="11">
        <v>20</v>
      </c>
      <c r="E68" s="26">
        <f t="shared" si="5"/>
        <v>0.51282051282051277</v>
      </c>
      <c r="F68" s="11">
        <v>9</v>
      </c>
      <c r="G68" s="26">
        <f t="shared" si="5"/>
        <v>0.23076923076923078</v>
      </c>
    </row>
    <row r="69" spans="3:7" x14ac:dyDescent="0.25">
      <c r="C69" s="11"/>
      <c r="D69" s="11">
        <f>SUM(D66:D68)</f>
        <v>39</v>
      </c>
      <c r="E69" s="26">
        <f t="shared" si="5"/>
        <v>1</v>
      </c>
      <c r="F69" s="11">
        <f>SUM(F66:F68)</f>
        <v>39</v>
      </c>
      <c r="G69" s="26">
        <f t="shared" si="5"/>
        <v>1</v>
      </c>
    </row>
  </sheetData>
  <mergeCells count="3">
    <mergeCell ref="L43:M43"/>
    <mergeCell ref="L44:M44"/>
    <mergeCell ref="L45:M4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2021-12-02T05:33:27Z</dcterms:created>
  <dcterms:modified xsi:type="dcterms:W3CDTF">2021-12-11T07:53:49Z</dcterms:modified>
</cp:coreProperties>
</file>